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920" windowHeight="7425" activeTab="3"/>
  </bookViews>
  <sheets>
    <sheet name="10-15 Yaş yarı final" sheetId="1" r:id="rId1"/>
    <sheet name="15-18 Yaş Yarı final" sheetId="2" r:id="rId2"/>
    <sheet name="18-21 Yaş yarı final" sheetId="3" r:id="rId3"/>
    <sheet name="Sonuçlar" sheetId="4" r:id="rId4"/>
  </sheets>
  <definedNames>
    <definedName name="_xlnm.Print_Area" localSheetId="3">'Sonuçlar'!$B$2:$G$16</definedName>
  </definedNames>
  <calcPr fullCalcOnLoad="1"/>
</workbook>
</file>

<file path=xl/sharedStrings.xml><?xml version="1.0" encoding="utf-8"?>
<sst xmlns="http://schemas.openxmlformats.org/spreadsheetml/2006/main" count="216" uniqueCount="55">
  <si>
    <t>15 - 18 YAŞ GRUBU Yarı Final</t>
  </si>
  <si>
    <t>Ad Soyad</t>
  </si>
  <si>
    <t>   </t>
  </si>
  <si>
    <t>ÇEYREK</t>
  </si>
  <si>
    <t>1. Oyun</t>
  </si>
  <si>
    <t>2. Oyun</t>
  </si>
  <si>
    <t>3. Oyun</t>
  </si>
  <si>
    <t>4. Oyun</t>
  </si>
  <si>
    <t>Ortalama</t>
  </si>
  <si>
    <t>Toplam Pin</t>
  </si>
  <si>
    <t>CUT</t>
  </si>
  <si>
    <t>1'e göre</t>
  </si>
  <si>
    <t>MERT AYDIN</t>
  </si>
  <si>
    <t>E</t>
  </si>
  <si>
    <t>BERKAY ERDİŞ</t>
  </si>
  <si>
    <t>UMUT ÇORAK</t>
  </si>
  <si>
    <t>YAĞMUR SÜNER</t>
  </si>
  <si>
    <t>GÖKHAN EKİCİ</t>
  </si>
  <si>
    <t>BAŞARAN TAŞTAN</t>
  </si>
  <si>
    <t>GÜLCE KOĞAR</t>
  </si>
  <si>
    <t>B</t>
  </si>
  <si>
    <t>PIRIL AŞAR</t>
  </si>
  <si>
    <t>18 - 21 YAŞ GRUBU Yarı Final</t>
  </si>
  <si>
    <t>ALPHAN ALKAN</t>
  </si>
  <si>
    <t>BERK BULÇA</t>
  </si>
  <si>
    <t>ALİ BURAK YAMAN</t>
  </si>
  <si>
    <t>ONUR ÖZMEN</t>
  </si>
  <si>
    <t>BARIŞ ULAŞ</t>
  </si>
  <si>
    <t>SAYGUN GÜLER</t>
  </si>
  <si>
    <t>-</t>
  </si>
  <si>
    <t>HAZAL EYLÜL PEKŞEN</t>
  </si>
  <si>
    <t>10 - 15 YAŞ GRUBU Yarı Final</t>
  </si>
  <si>
    <t>SERVER EKİCİ</t>
  </si>
  <si>
    <t>EMRE İNAN KARAHAN</t>
  </si>
  <si>
    <t>ATA HAN ATILGAN</t>
  </si>
  <si>
    <t>HÜSEYİN KUMCU</t>
  </si>
  <si>
    <t>UMUT DİYAR GÖK</t>
  </si>
  <si>
    <t xml:space="preserve">İLBEY BOZKUŞ </t>
  </si>
  <si>
    <t xml:space="preserve">EREN TÜRKMEN </t>
  </si>
  <si>
    <t>10 - 15 YAŞ GRUBU Final</t>
  </si>
  <si>
    <t>YARI</t>
  </si>
  <si>
    <t>Altın</t>
  </si>
  <si>
    <t>Gümüş</t>
  </si>
  <si>
    <t>Bronz</t>
  </si>
  <si>
    <t>Sonuçlar</t>
  </si>
  <si>
    <t>18 - 21 YAŞ GRUBU Final</t>
  </si>
  <si>
    <t>15 - 18 YAŞ GRUBU Final</t>
  </si>
  <si>
    <t>Sonuçlar (Erkekler)</t>
  </si>
  <si>
    <t>Sonuçlar (Bayanlar)</t>
  </si>
  <si>
    <t>En Yüksek Skor</t>
  </si>
  <si>
    <t>10 - 15 Yaş Grubu</t>
  </si>
  <si>
    <t>Erkekler</t>
  </si>
  <si>
    <t>Bayanlar</t>
  </si>
  <si>
    <t>18 - 21 Yaş Grubu</t>
  </si>
  <si>
    <t>15 - 18 Yaş Grubu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</si>
</sst>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Cambria"/>
      <family val="1"/>
    </font>
    <font>
      <b/>
      <sz val="18"/>
      <color indexed="8"/>
      <name val="Cambria"/>
      <family val="1"/>
    </font>
    <font>
      <b/>
      <sz val="20"/>
      <color indexed="8"/>
      <name val="Cambria"/>
      <family val="1"/>
    </font>
    <font>
      <sz val="18"/>
      <color indexed="8"/>
      <name val="Cambria"/>
      <family val="1"/>
    </font>
    <font>
      <sz val="20"/>
      <color indexed="8"/>
      <name val="Cambria"/>
      <family val="1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theme="1"/>
      <name val="Cambria"/>
      <family val="1"/>
    </font>
    <font>
      <sz val="16"/>
      <color theme="1"/>
      <name val="Cambria"/>
      <family val="1"/>
    </font>
    <font>
      <sz val="22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rgb="FF000000"/>
      <name val="Cambria"/>
      <family val="1"/>
    </font>
    <font>
      <sz val="20"/>
      <color theme="1"/>
      <name val="Cambria"/>
      <family val="1"/>
    </font>
    <font>
      <sz val="18"/>
      <color theme="1"/>
      <name val="Cambria"/>
      <family val="1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1F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center" vertical="center" wrapText="1"/>
    </xf>
    <xf numFmtId="1" fontId="44" fillId="33" borderId="15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2" fontId="46" fillId="0" borderId="27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5" fillId="34" borderId="29" xfId="0" applyFont="1" applyFill="1" applyBorder="1" applyAlignment="1">
      <alignment horizontal="left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2" fontId="46" fillId="0" borderId="33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34" borderId="38" xfId="0" applyFont="1" applyFill="1" applyBorder="1" applyAlignment="1">
      <alignment horizontal="left" vertical="center" wrapText="1"/>
    </xf>
    <xf numFmtId="0" fontId="45" fillId="34" borderId="39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2" fontId="46" fillId="0" borderId="46" xfId="0" applyNumberFormat="1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2" fontId="46" fillId="0" borderId="30" xfId="0" applyNumberFormat="1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5" fillId="34" borderId="52" xfId="0" applyFont="1" applyFill="1" applyBorder="1" applyAlignment="1">
      <alignment horizontal="left" vertical="center" wrapText="1"/>
    </xf>
    <xf numFmtId="1" fontId="46" fillId="0" borderId="18" xfId="0" applyNumberFormat="1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1" fontId="47" fillId="0" borderId="20" xfId="0" applyNumberFormat="1" applyFont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4" fillId="33" borderId="55" xfId="0" applyFont="1" applyFill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2" fontId="46" fillId="0" borderId="56" xfId="0" applyNumberFormat="1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2" fontId="47" fillId="0" borderId="37" xfId="0" applyNumberFormat="1" applyFont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2" fontId="47" fillId="0" borderId="32" xfId="0" applyNumberFormat="1" applyFont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2" fontId="47" fillId="0" borderId="49" xfId="0" applyNumberFormat="1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5" fillId="34" borderId="41" xfId="0" applyFont="1" applyFill="1" applyBorder="1" applyAlignment="1">
      <alignment horizontal="right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5" fillId="34" borderId="58" xfId="0" applyFont="1" applyFill="1" applyBorder="1" applyAlignment="1">
      <alignment horizontal="right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5" fillId="34" borderId="40" xfId="0" applyFont="1" applyFill="1" applyBorder="1" applyAlignment="1">
      <alignment horizontal="right" vertical="center" wrapText="1"/>
    </xf>
    <xf numFmtId="0" fontId="45" fillId="33" borderId="34" xfId="0" applyFont="1" applyFill="1" applyBorder="1" applyAlignment="1">
      <alignment horizontal="center" vertical="center" wrapText="1"/>
    </xf>
    <xf numFmtId="2" fontId="46" fillId="0" borderId="37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2" fontId="46" fillId="0" borderId="32" xfId="0" applyNumberFormat="1" applyFont="1" applyBorder="1" applyAlignment="1">
      <alignment horizontal="center" vertical="center"/>
    </xf>
    <xf numFmtId="2" fontId="46" fillId="0" borderId="49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2" fontId="46" fillId="0" borderId="60" xfId="0" applyNumberFormat="1" applyFont="1" applyBorder="1" applyAlignment="1">
      <alignment horizontal="center" vertical="center"/>
    </xf>
    <xf numFmtId="1" fontId="46" fillId="0" borderId="57" xfId="0" applyNumberFormat="1" applyFont="1" applyBorder="1" applyAlignment="1">
      <alignment horizontal="center" vertical="center"/>
    </xf>
    <xf numFmtId="0" fontId="45" fillId="34" borderId="53" xfId="0" applyFont="1" applyFill="1" applyBorder="1" applyAlignment="1">
      <alignment horizontal="right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1" fontId="46" fillId="0" borderId="35" xfId="0" applyNumberFormat="1" applyFont="1" applyBorder="1" applyAlignment="1">
      <alignment horizontal="center" vertical="center"/>
    </xf>
    <xf numFmtId="2" fontId="46" fillId="0" borderId="42" xfId="0" applyNumberFormat="1" applyFont="1" applyBorder="1" applyAlignment="1">
      <alignment horizontal="center" vertical="center"/>
    </xf>
    <xf numFmtId="2" fontId="46" fillId="0" borderId="39" xfId="0" applyNumberFormat="1" applyFont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51" fillId="35" borderId="61" xfId="0" applyFont="1" applyFill="1" applyBorder="1" applyAlignment="1">
      <alignment horizontal="center"/>
    </xf>
    <xf numFmtId="0" fontId="51" fillId="35" borderId="62" xfId="0" applyFont="1" applyFill="1" applyBorder="1" applyAlignment="1">
      <alignment horizont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22" sqref="G22"/>
    </sheetView>
  </sheetViews>
  <sheetFormatPr defaultColWidth="44.57421875" defaultRowHeight="15"/>
  <cols>
    <col min="1" max="1" width="25.140625" style="0" bestFit="1" customWidth="1"/>
    <col min="2" max="2" width="3.00390625" style="0" bestFit="1" customWidth="1"/>
    <col min="3" max="3" width="11.28125" style="0" bestFit="1" customWidth="1"/>
    <col min="4" max="5" width="10.421875" style="0" bestFit="1" customWidth="1"/>
    <col min="6" max="6" width="13.00390625" style="0" bestFit="1" customWidth="1"/>
    <col min="7" max="7" width="15.7109375" style="0" bestFit="1" customWidth="1"/>
    <col min="8" max="8" width="11.00390625" style="0" bestFit="1" customWidth="1"/>
    <col min="9" max="9" width="11.28125" style="0" bestFit="1" customWidth="1"/>
    <col min="10" max="10" width="2.8515625" style="0" customWidth="1"/>
    <col min="11" max="11" width="8.57421875" style="0" bestFit="1" customWidth="1"/>
    <col min="12" max="12" width="29.421875" style="0" bestFit="1" customWidth="1"/>
  </cols>
  <sheetData>
    <row r="1" spans="1:10" ht="27.75" thickBot="1">
      <c r="A1" s="111" t="s">
        <v>31</v>
      </c>
      <c r="B1" s="112"/>
      <c r="C1" s="112"/>
      <c r="D1" s="112"/>
      <c r="E1" s="112"/>
      <c r="F1" s="112"/>
      <c r="G1" s="112"/>
      <c r="H1" s="112"/>
      <c r="I1" s="113"/>
      <c r="J1" s="66"/>
    </row>
    <row r="2" spans="1:9" ht="18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8</v>
      </c>
      <c r="G2" s="3" t="s">
        <v>9</v>
      </c>
      <c r="H2" s="3" t="s">
        <v>10</v>
      </c>
      <c r="I2" s="3" t="s">
        <v>11</v>
      </c>
    </row>
    <row r="3" spans="1:9" ht="21" thickTop="1">
      <c r="A3" s="5" t="s">
        <v>32</v>
      </c>
      <c r="B3" s="6" t="s">
        <v>13</v>
      </c>
      <c r="C3" s="34">
        <v>1269</v>
      </c>
      <c r="D3" s="67">
        <v>145</v>
      </c>
      <c r="E3" s="68">
        <v>152</v>
      </c>
      <c r="F3" s="69">
        <v>156.6</v>
      </c>
      <c r="G3" s="70">
        <v>1566</v>
      </c>
      <c r="H3" s="13">
        <f aca="true" t="shared" si="0" ref="H3:H9">G3-$G$28</f>
        <v>1566</v>
      </c>
      <c r="I3" s="13">
        <f>G3-$G$3</f>
        <v>0</v>
      </c>
    </row>
    <row r="4" spans="1:9" ht="20.25">
      <c r="A4" s="5" t="s">
        <v>33</v>
      </c>
      <c r="B4" s="6" t="s">
        <v>13</v>
      </c>
      <c r="C4" s="14">
        <v>1107</v>
      </c>
      <c r="D4" s="71">
        <v>153</v>
      </c>
      <c r="E4" s="72">
        <v>161</v>
      </c>
      <c r="F4" s="73">
        <v>142.1</v>
      </c>
      <c r="G4" s="74">
        <v>1421</v>
      </c>
      <c r="H4" s="13">
        <f t="shared" si="0"/>
        <v>1421</v>
      </c>
      <c r="I4" s="13">
        <f aca="true" t="shared" si="1" ref="I4:I9">G4-$G$3</f>
        <v>-145</v>
      </c>
    </row>
    <row r="5" spans="1:9" ht="20.25">
      <c r="A5" s="5" t="s">
        <v>34</v>
      </c>
      <c r="B5" s="6" t="s">
        <v>13</v>
      </c>
      <c r="C5" s="14">
        <v>1076</v>
      </c>
      <c r="D5" s="71">
        <v>155</v>
      </c>
      <c r="E5" s="72">
        <v>158</v>
      </c>
      <c r="F5" s="73">
        <v>138.9</v>
      </c>
      <c r="G5" s="74">
        <v>1389</v>
      </c>
      <c r="H5" s="13">
        <f t="shared" si="0"/>
        <v>1389</v>
      </c>
      <c r="I5" s="13">
        <f t="shared" si="1"/>
        <v>-177</v>
      </c>
    </row>
    <row r="6" spans="1:9" ht="21" thickBot="1">
      <c r="A6" s="37" t="s">
        <v>35</v>
      </c>
      <c r="B6" s="38" t="s">
        <v>13</v>
      </c>
      <c r="C6" s="27">
        <v>1151</v>
      </c>
      <c r="D6" s="75">
        <v>115</v>
      </c>
      <c r="E6" s="76">
        <v>100</v>
      </c>
      <c r="F6" s="77">
        <v>136.6</v>
      </c>
      <c r="G6" s="78">
        <v>1366</v>
      </c>
      <c r="H6" s="33">
        <f t="shared" si="0"/>
        <v>1366</v>
      </c>
      <c r="I6" s="33">
        <f t="shared" si="1"/>
        <v>-200</v>
      </c>
    </row>
    <row r="7" spans="1:9" ht="20.25">
      <c r="A7" s="5" t="s">
        <v>36</v>
      </c>
      <c r="B7" s="6" t="s">
        <v>13</v>
      </c>
      <c r="C7" s="34">
        <v>1076</v>
      </c>
      <c r="D7" s="67">
        <v>124</v>
      </c>
      <c r="E7" s="68">
        <v>123</v>
      </c>
      <c r="F7" s="69">
        <v>132.3</v>
      </c>
      <c r="G7" s="70">
        <v>1323</v>
      </c>
      <c r="H7" s="13">
        <f t="shared" si="0"/>
        <v>1323</v>
      </c>
      <c r="I7" s="13">
        <f t="shared" si="1"/>
        <v>-243</v>
      </c>
    </row>
    <row r="8" spans="1:9" ht="20.25">
      <c r="A8" s="5" t="s">
        <v>37</v>
      </c>
      <c r="B8" s="6" t="s">
        <v>13</v>
      </c>
      <c r="C8" s="34">
        <v>980</v>
      </c>
      <c r="D8" s="67">
        <v>113</v>
      </c>
      <c r="E8" s="68">
        <v>130</v>
      </c>
      <c r="F8" s="69">
        <v>122.3</v>
      </c>
      <c r="G8" s="70">
        <v>1223</v>
      </c>
      <c r="H8" s="13">
        <f t="shared" si="0"/>
        <v>1223</v>
      </c>
      <c r="I8" s="13">
        <f t="shared" si="1"/>
        <v>-343</v>
      </c>
    </row>
    <row r="9" spans="1:9" ht="21" thickBot="1">
      <c r="A9" s="37" t="s">
        <v>38</v>
      </c>
      <c r="B9" s="38" t="s">
        <v>13</v>
      </c>
      <c r="C9" s="27">
        <v>814</v>
      </c>
      <c r="D9" s="75">
        <v>81</v>
      </c>
      <c r="E9" s="76">
        <v>101</v>
      </c>
      <c r="F9" s="77">
        <v>99.6</v>
      </c>
      <c r="G9" s="78">
        <v>996</v>
      </c>
      <c r="H9" s="33">
        <f t="shared" si="0"/>
        <v>996</v>
      </c>
      <c r="I9" s="79">
        <f t="shared" si="1"/>
        <v>-570</v>
      </c>
    </row>
    <row r="11" ht="15.75" thickBot="1"/>
    <row r="12" spans="1:9" ht="27.75" thickBot="1">
      <c r="A12" s="111" t="s">
        <v>39</v>
      </c>
      <c r="B12" s="112"/>
      <c r="C12" s="112"/>
      <c r="D12" s="112"/>
      <c r="E12" s="112"/>
      <c r="F12" s="112"/>
      <c r="G12" s="112"/>
      <c r="H12" s="112"/>
      <c r="I12" s="113"/>
    </row>
    <row r="13" spans="1:12" ht="26.25" thickBot="1">
      <c r="A13" s="1" t="s">
        <v>1</v>
      </c>
      <c r="B13" s="2" t="s">
        <v>2</v>
      </c>
      <c r="C13" s="2" t="s">
        <v>40</v>
      </c>
      <c r="D13" s="2" t="s">
        <v>4</v>
      </c>
      <c r="E13" s="2" t="s">
        <v>5</v>
      </c>
      <c r="F13" s="2" t="s">
        <v>8</v>
      </c>
      <c r="G13" s="3" t="s">
        <v>9</v>
      </c>
      <c r="H13" s="3" t="s">
        <v>10</v>
      </c>
      <c r="I13" s="3" t="s">
        <v>11</v>
      </c>
      <c r="K13" s="114" t="s">
        <v>44</v>
      </c>
      <c r="L13" s="115"/>
    </row>
    <row r="14" spans="1:12" ht="26.25" thickTop="1">
      <c r="A14" s="5" t="s">
        <v>32</v>
      </c>
      <c r="B14" s="6" t="s">
        <v>13</v>
      </c>
      <c r="C14" s="34">
        <v>1566</v>
      </c>
      <c r="D14" s="67">
        <v>176</v>
      </c>
      <c r="E14" s="68">
        <v>182</v>
      </c>
      <c r="F14" s="80">
        <f>G14/(10+COUNTIF(D14:E14,"&gt;0"))</f>
        <v>160.33333333333334</v>
      </c>
      <c r="G14" s="70">
        <f>SUM(C14:E14)</f>
        <v>1924</v>
      </c>
      <c r="H14" s="13">
        <f>G14-$G$16</f>
        <v>271</v>
      </c>
      <c r="I14" s="13">
        <f>G14-$G$14</f>
        <v>0</v>
      </c>
      <c r="K14" s="88" t="s">
        <v>41</v>
      </c>
      <c r="L14" s="89" t="s">
        <v>32</v>
      </c>
    </row>
    <row r="15" spans="1:12" ht="20.25">
      <c r="A15" s="5" t="s">
        <v>33</v>
      </c>
      <c r="B15" s="6" t="s">
        <v>13</v>
      </c>
      <c r="C15" s="14">
        <v>1421</v>
      </c>
      <c r="D15" s="71">
        <v>115</v>
      </c>
      <c r="E15" s="72">
        <v>129</v>
      </c>
      <c r="F15" s="81">
        <f>G15/(10+COUNTIF(D15:E15,"&gt;0"))</f>
        <v>138.75</v>
      </c>
      <c r="G15" s="74">
        <f>SUM(C15:E15)</f>
        <v>1665</v>
      </c>
      <c r="H15" s="13">
        <f>G15-$G$16</f>
        <v>12</v>
      </c>
      <c r="I15" s="13">
        <f>G15-$G$14</f>
        <v>-259</v>
      </c>
      <c r="K15" s="90" t="s">
        <v>42</v>
      </c>
      <c r="L15" s="91" t="s">
        <v>33</v>
      </c>
    </row>
    <row r="16" spans="1:12" ht="21" thickBot="1">
      <c r="A16" s="37" t="s">
        <v>34</v>
      </c>
      <c r="B16" s="38" t="s">
        <v>13</v>
      </c>
      <c r="C16" s="27">
        <v>1389</v>
      </c>
      <c r="D16" s="75">
        <v>146</v>
      </c>
      <c r="E16" s="76">
        <v>118</v>
      </c>
      <c r="F16" s="82">
        <f>G16/(10+COUNTIF(D16:E16,"&gt;0"))</f>
        <v>137.75</v>
      </c>
      <c r="G16" s="78">
        <f>SUM(C16:E16)</f>
        <v>1653</v>
      </c>
      <c r="H16" s="33">
        <f>G16-$G$16</f>
        <v>0</v>
      </c>
      <c r="I16" s="33">
        <f>G16-$G$14</f>
        <v>-271</v>
      </c>
      <c r="K16" s="92" t="s">
        <v>43</v>
      </c>
      <c r="L16" s="93" t="s">
        <v>34</v>
      </c>
    </row>
    <row r="17" spans="1:9" ht="21" thickBot="1">
      <c r="A17" s="37" t="s">
        <v>35</v>
      </c>
      <c r="B17" s="38" t="s">
        <v>13</v>
      </c>
      <c r="C17" s="83">
        <v>1366</v>
      </c>
      <c r="D17" s="84">
        <v>126</v>
      </c>
      <c r="E17" s="85">
        <v>127</v>
      </c>
      <c r="F17" s="86">
        <f>G17/(10+COUNTIF(D17:E17,"&gt;0"))</f>
        <v>134.91666666666666</v>
      </c>
      <c r="G17" s="87">
        <f>SUM(C17:E17)</f>
        <v>1619</v>
      </c>
      <c r="H17" s="33">
        <f>G17-$G$16</f>
        <v>-34</v>
      </c>
      <c r="I17" s="33">
        <f>G17-$G$14</f>
        <v>-305</v>
      </c>
    </row>
  </sheetData>
  <sheetProtection/>
  <mergeCells count="3">
    <mergeCell ref="A1:I1"/>
    <mergeCell ref="A12:I12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N14" sqref="N14:N16"/>
    </sheetView>
  </sheetViews>
  <sheetFormatPr defaultColWidth="29.7109375" defaultRowHeight="15"/>
  <cols>
    <col min="1" max="1" width="20.57421875" style="0" bestFit="1" customWidth="1"/>
    <col min="2" max="2" width="3.00390625" style="0" bestFit="1" customWidth="1"/>
    <col min="3" max="3" width="11.28125" style="0" bestFit="1" customWidth="1"/>
    <col min="4" max="7" width="10.421875" style="0" bestFit="1" customWidth="1"/>
    <col min="8" max="8" width="13.00390625" style="0" bestFit="1" customWidth="1"/>
    <col min="9" max="9" width="15.7109375" style="0" bestFit="1" customWidth="1"/>
    <col min="10" max="10" width="7.57421875" style="0" bestFit="1" customWidth="1"/>
    <col min="11" max="11" width="11.28125" style="0" bestFit="1" customWidth="1"/>
    <col min="12" max="12" width="1.28515625" style="0" customWidth="1"/>
    <col min="13" max="13" width="8.57421875" style="0" bestFit="1" customWidth="1"/>
    <col min="14" max="14" width="42.00390625" style="0" bestFit="1" customWidth="1"/>
  </cols>
  <sheetData>
    <row r="1" spans="1:10" ht="20.25" customHeight="1" thickBo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1" ht="18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4" t="s">
        <v>10</v>
      </c>
      <c r="K2" s="3" t="s">
        <v>11</v>
      </c>
    </row>
    <row r="3" spans="1:11" ht="21" thickTop="1">
      <c r="A3" s="5" t="s">
        <v>12</v>
      </c>
      <c r="B3" s="6" t="s">
        <v>13</v>
      </c>
      <c r="C3" s="7">
        <v>2233</v>
      </c>
      <c r="D3" s="8">
        <v>225</v>
      </c>
      <c r="E3" s="9">
        <v>131</v>
      </c>
      <c r="F3" s="9">
        <v>198</v>
      </c>
      <c r="G3" s="9">
        <v>180</v>
      </c>
      <c r="H3" s="10">
        <f aca="true" t="shared" si="0" ref="H3:H8">I3/(12+COUNTIF(B3:G3,"&gt;0"))</f>
        <v>174.52941176470588</v>
      </c>
      <c r="I3" s="11">
        <f aca="true" t="shared" si="1" ref="I3:I8">SUM(C3:G3)</f>
        <v>2967</v>
      </c>
      <c r="J3" s="12">
        <f>I3-$I$31</f>
        <v>2967</v>
      </c>
      <c r="K3" s="13">
        <f>I3-$I$3</f>
        <v>0</v>
      </c>
    </row>
    <row r="4" spans="1:11" ht="20.25">
      <c r="A4" s="5" t="s">
        <v>14</v>
      </c>
      <c r="B4" s="6" t="s">
        <v>13</v>
      </c>
      <c r="C4" s="14">
        <v>2046</v>
      </c>
      <c r="D4" s="15">
        <v>216</v>
      </c>
      <c r="E4" s="16">
        <v>148</v>
      </c>
      <c r="F4" s="16">
        <v>194</v>
      </c>
      <c r="G4" s="16">
        <v>172</v>
      </c>
      <c r="H4" s="17">
        <f t="shared" si="0"/>
        <v>163.2941176470588</v>
      </c>
      <c r="I4" s="18">
        <f t="shared" si="1"/>
        <v>2776</v>
      </c>
      <c r="J4" s="19">
        <f>I4-$I$31</f>
        <v>2776</v>
      </c>
      <c r="K4" s="13">
        <f>I4-$I$3</f>
        <v>-191</v>
      </c>
    </row>
    <row r="5" spans="1:11" ht="20.25">
      <c r="A5" s="5" t="s">
        <v>15</v>
      </c>
      <c r="B5" s="6" t="s">
        <v>13</v>
      </c>
      <c r="C5" s="20">
        <v>2037</v>
      </c>
      <c r="D5" s="21">
        <v>145</v>
      </c>
      <c r="E5" s="22">
        <v>179</v>
      </c>
      <c r="F5" s="22">
        <v>209</v>
      </c>
      <c r="G5" s="22">
        <v>152</v>
      </c>
      <c r="H5" s="23">
        <f t="shared" si="0"/>
        <v>160.11764705882354</v>
      </c>
      <c r="I5" s="24">
        <f t="shared" si="1"/>
        <v>2722</v>
      </c>
      <c r="J5" s="19">
        <f>I5-$I$31</f>
        <v>2722</v>
      </c>
      <c r="K5" s="13">
        <f>I5-$I$3</f>
        <v>-245</v>
      </c>
    </row>
    <row r="6" spans="1:11" ht="21" thickBot="1">
      <c r="A6" s="25" t="s">
        <v>16</v>
      </c>
      <c r="B6" s="26" t="s">
        <v>13</v>
      </c>
      <c r="C6" s="27">
        <v>1955</v>
      </c>
      <c r="D6" s="28">
        <v>158</v>
      </c>
      <c r="E6" s="29">
        <v>167</v>
      </c>
      <c r="F6" s="29">
        <v>157</v>
      </c>
      <c r="G6" s="29">
        <v>179</v>
      </c>
      <c r="H6" s="30">
        <f t="shared" si="0"/>
        <v>153.88235294117646</v>
      </c>
      <c r="I6" s="31">
        <f t="shared" si="1"/>
        <v>2616</v>
      </c>
      <c r="J6" s="32">
        <f>I6-$I$31</f>
        <v>2616</v>
      </c>
      <c r="K6" s="13">
        <f>I6-$I$3</f>
        <v>-351</v>
      </c>
    </row>
    <row r="7" spans="1:11" ht="20.25">
      <c r="A7" s="5" t="s">
        <v>17</v>
      </c>
      <c r="B7" s="6" t="s">
        <v>13</v>
      </c>
      <c r="C7" s="34">
        <v>2025</v>
      </c>
      <c r="D7" s="35">
        <v>139</v>
      </c>
      <c r="E7" s="9">
        <v>153</v>
      </c>
      <c r="F7" s="9">
        <v>155</v>
      </c>
      <c r="G7" s="9">
        <v>124</v>
      </c>
      <c r="H7" s="10">
        <f t="shared" si="0"/>
        <v>152.7058823529412</v>
      </c>
      <c r="I7" s="11">
        <f t="shared" si="1"/>
        <v>2596</v>
      </c>
      <c r="J7" s="19">
        <f>I7-$I$31</f>
        <v>2596</v>
      </c>
      <c r="K7" s="13">
        <f>I7-$I$3</f>
        <v>-371</v>
      </c>
    </row>
    <row r="8" spans="1:11" ht="21" thickBot="1">
      <c r="A8" s="37" t="s">
        <v>18</v>
      </c>
      <c r="B8" s="38" t="s">
        <v>13</v>
      </c>
      <c r="C8" s="27">
        <v>1222</v>
      </c>
      <c r="D8" s="39">
        <v>147</v>
      </c>
      <c r="E8" s="29">
        <v>85</v>
      </c>
      <c r="F8" s="29">
        <v>75</v>
      </c>
      <c r="G8" s="29">
        <v>99</v>
      </c>
      <c r="H8" s="30">
        <f t="shared" si="0"/>
        <v>95.76470588235294</v>
      </c>
      <c r="I8" s="31">
        <f t="shared" si="1"/>
        <v>1628</v>
      </c>
      <c r="J8" s="32">
        <f>I8-$I$31</f>
        <v>1628</v>
      </c>
      <c r="K8" s="79">
        <f>I8-$I$3</f>
        <v>-1339</v>
      </c>
    </row>
    <row r="9" ht="6.75" customHeight="1" thickBot="1"/>
    <row r="10" spans="1:11" ht="18">
      <c r="A10" s="41" t="s">
        <v>19</v>
      </c>
      <c r="B10" s="42" t="s">
        <v>20</v>
      </c>
      <c r="C10" s="43">
        <v>1954</v>
      </c>
      <c r="D10" s="44">
        <v>125</v>
      </c>
      <c r="E10" s="45">
        <v>130</v>
      </c>
      <c r="F10" s="45">
        <v>168</v>
      </c>
      <c r="G10" s="45">
        <v>161</v>
      </c>
      <c r="H10" s="46">
        <f>I10/(12+COUNTIF(D10:G10,"&gt;0"))</f>
        <v>158.625</v>
      </c>
      <c r="I10" s="47">
        <f>SUM(C10:G10)</f>
        <v>2538</v>
      </c>
      <c r="J10" s="48">
        <f>I10-$I$36</f>
        <v>2538</v>
      </c>
      <c r="K10" s="48">
        <f>I10-$I$10</f>
        <v>0</v>
      </c>
    </row>
    <row r="11" spans="1:11" ht="18.75" thickBot="1">
      <c r="A11" s="49" t="s">
        <v>21</v>
      </c>
      <c r="B11" s="50" t="s">
        <v>20</v>
      </c>
      <c r="C11" s="27">
        <v>1793</v>
      </c>
      <c r="D11" s="51">
        <v>189</v>
      </c>
      <c r="E11" s="52">
        <v>123</v>
      </c>
      <c r="F11" s="52">
        <v>176</v>
      </c>
      <c r="G11" s="52">
        <v>171</v>
      </c>
      <c r="H11" s="53">
        <f>I11/(12+COUNTIF(D11:G11,"&gt;0"))</f>
        <v>153.25</v>
      </c>
      <c r="I11" s="54">
        <f>SUM(C11:G11)</f>
        <v>2452</v>
      </c>
      <c r="J11" s="40">
        <f>I11-$I$36</f>
        <v>2452</v>
      </c>
      <c r="K11" s="40">
        <f>I11-$I$10</f>
        <v>-86</v>
      </c>
    </row>
    <row r="12" ht="6.75" customHeight="1" thickBot="1"/>
    <row r="13" spans="1:14" ht="22.5" customHeight="1" thickBot="1">
      <c r="A13" s="116" t="s">
        <v>46</v>
      </c>
      <c r="B13" s="117"/>
      <c r="C13" s="117"/>
      <c r="D13" s="117"/>
      <c r="E13" s="117"/>
      <c r="F13" s="117"/>
      <c r="G13" s="117"/>
      <c r="H13" s="117"/>
      <c r="I13" s="117"/>
      <c r="J13" s="118"/>
      <c r="M13" s="114" t="s">
        <v>47</v>
      </c>
      <c r="N13" s="115"/>
    </row>
    <row r="14" spans="1:14" ht="26.25" thickBot="1">
      <c r="A14" s="1" t="s">
        <v>1</v>
      </c>
      <c r="B14" s="2" t="s">
        <v>2</v>
      </c>
      <c r="C14" s="2" t="s">
        <v>40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3" t="s">
        <v>9</v>
      </c>
      <c r="J14" s="4" t="s">
        <v>10</v>
      </c>
      <c r="K14" s="3" t="s">
        <v>11</v>
      </c>
      <c r="M14" s="88" t="s">
        <v>41</v>
      </c>
      <c r="N14" s="89" t="s">
        <v>12</v>
      </c>
    </row>
    <row r="15" spans="1:14" ht="23.25" thickTop="1">
      <c r="A15" s="5" t="s">
        <v>12</v>
      </c>
      <c r="B15" s="6" t="s">
        <v>13</v>
      </c>
      <c r="C15" s="7">
        <v>2967</v>
      </c>
      <c r="D15" s="8">
        <v>121</v>
      </c>
      <c r="E15" s="9">
        <v>147</v>
      </c>
      <c r="F15" s="9">
        <v>187</v>
      </c>
      <c r="G15" s="9">
        <v>221</v>
      </c>
      <c r="H15" s="94">
        <f>I15/(16+COUNTIF(B15:G15,"&gt;0"))</f>
        <v>173.47619047619048</v>
      </c>
      <c r="I15" s="56">
        <f>SUM(C15:G15)</f>
        <v>3643</v>
      </c>
      <c r="J15" s="12">
        <f>I15-$I$17</f>
        <v>316</v>
      </c>
      <c r="K15" s="58">
        <f>I15-$I$15</f>
        <v>0</v>
      </c>
      <c r="M15" s="90" t="s">
        <v>42</v>
      </c>
      <c r="N15" s="104" t="s">
        <v>14</v>
      </c>
    </row>
    <row r="16" spans="1:14" ht="21" thickBot="1">
      <c r="A16" s="5" t="s">
        <v>14</v>
      </c>
      <c r="B16" s="6" t="s">
        <v>13</v>
      </c>
      <c r="C16" s="14">
        <v>2776</v>
      </c>
      <c r="D16" s="15">
        <v>210</v>
      </c>
      <c r="E16" s="16">
        <v>153</v>
      </c>
      <c r="F16" s="16">
        <v>158</v>
      </c>
      <c r="G16" s="16">
        <v>154</v>
      </c>
      <c r="H16" s="95">
        <f>I16/(16+COUNTIF(B16:G16,"&gt;0"))</f>
        <v>164.33333333333334</v>
      </c>
      <c r="I16" s="18">
        <f>SUM(C16:G16)</f>
        <v>3451</v>
      </c>
      <c r="J16" s="12">
        <f>I16-$I$17</f>
        <v>124</v>
      </c>
      <c r="K16" s="13">
        <f>I16-$I$15</f>
        <v>-192</v>
      </c>
      <c r="M16" s="92" t="s">
        <v>43</v>
      </c>
      <c r="N16" s="105" t="s">
        <v>15</v>
      </c>
    </row>
    <row r="17" spans="1:14" ht="26.25" thickBot="1">
      <c r="A17" s="37" t="s">
        <v>15</v>
      </c>
      <c r="B17" s="38" t="s">
        <v>13</v>
      </c>
      <c r="C17" s="27">
        <v>2722</v>
      </c>
      <c r="D17" s="28">
        <v>135</v>
      </c>
      <c r="E17" s="29">
        <v>166</v>
      </c>
      <c r="F17" s="29">
        <v>179</v>
      </c>
      <c r="G17" s="29">
        <v>125</v>
      </c>
      <c r="H17" s="96">
        <f>I17/(16+COUNTIF(B17:G17,"&gt;0"))</f>
        <v>158.42857142857142</v>
      </c>
      <c r="I17" s="31">
        <f>SUM(C17:G17)</f>
        <v>3327</v>
      </c>
      <c r="J17" s="106">
        <f>I17-$I$17</f>
        <v>0</v>
      </c>
      <c r="K17" s="33">
        <f>I17-$I$15</f>
        <v>-316</v>
      </c>
      <c r="M17" s="114" t="s">
        <v>48</v>
      </c>
      <c r="N17" s="115"/>
    </row>
    <row r="18" spans="1:14" ht="26.25" thickBot="1">
      <c r="A18" s="25" t="s">
        <v>16</v>
      </c>
      <c r="B18" s="26" t="s">
        <v>13</v>
      </c>
      <c r="C18" s="83">
        <v>2616</v>
      </c>
      <c r="D18" s="51">
        <v>141</v>
      </c>
      <c r="E18" s="52">
        <v>138</v>
      </c>
      <c r="F18" s="52">
        <v>178</v>
      </c>
      <c r="G18" s="52">
        <v>148</v>
      </c>
      <c r="H18" s="97">
        <f>I18/(16+COUNTIF(B18:G18,"&gt;0"))</f>
        <v>153.38095238095238</v>
      </c>
      <c r="I18" s="54">
        <f>SUM(C18:G18)</f>
        <v>3221</v>
      </c>
      <c r="J18" s="106">
        <f>I18-$I$17</f>
        <v>-106</v>
      </c>
      <c r="K18" s="33">
        <f>I18-$I$15</f>
        <v>-422</v>
      </c>
      <c r="M18" s="88" t="s">
        <v>41</v>
      </c>
      <c r="N18" s="89" t="s">
        <v>19</v>
      </c>
    </row>
    <row r="19" spans="1:14" ht="23.25" thickBot="1">
      <c r="A19" s="98"/>
      <c r="B19" s="99"/>
      <c r="C19" s="99"/>
      <c r="D19" s="99"/>
      <c r="E19" s="99"/>
      <c r="F19" s="99"/>
      <c r="G19" s="99"/>
      <c r="M19" s="92" t="s">
        <v>42</v>
      </c>
      <c r="N19" s="109" t="s">
        <v>21</v>
      </c>
    </row>
    <row r="20" spans="1:11" ht="18">
      <c r="A20" s="41" t="s">
        <v>19</v>
      </c>
      <c r="B20" s="42" t="s">
        <v>20</v>
      </c>
      <c r="C20" s="43">
        <v>2538</v>
      </c>
      <c r="D20" s="44">
        <v>126</v>
      </c>
      <c r="E20" s="45">
        <v>152</v>
      </c>
      <c r="F20" s="45">
        <v>143</v>
      </c>
      <c r="G20" s="45">
        <v>126</v>
      </c>
      <c r="H20" s="107">
        <f>I20/(16+COUNTIF(D20:G20,"&gt;0"))</f>
        <v>154.25</v>
      </c>
      <c r="I20" s="47">
        <f>SUM(C20:G20)</f>
        <v>3085</v>
      </c>
      <c r="J20" s="48">
        <f>I20-$I$21</f>
        <v>99</v>
      </c>
      <c r="K20" s="48">
        <f>I20-$I$20</f>
        <v>0</v>
      </c>
    </row>
    <row r="21" spans="1:11" ht="18.75" thickBot="1">
      <c r="A21" s="49" t="s">
        <v>21</v>
      </c>
      <c r="B21" s="50" t="s">
        <v>20</v>
      </c>
      <c r="C21" s="27">
        <v>2452</v>
      </c>
      <c r="D21" s="51">
        <v>105</v>
      </c>
      <c r="E21" s="52">
        <v>131</v>
      </c>
      <c r="F21" s="52">
        <v>154</v>
      </c>
      <c r="G21" s="52">
        <v>144</v>
      </c>
      <c r="H21" s="108">
        <f>I21/(16+COUNTIF(D21:G21,"&gt;0"))</f>
        <v>149.3</v>
      </c>
      <c r="I21" s="54">
        <f>SUM(C21:G21)</f>
        <v>2986</v>
      </c>
      <c r="J21" s="40">
        <f>I21-$I$21</f>
        <v>0</v>
      </c>
      <c r="K21" s="40">
        <f>I21-$I$20</f>
        <v>-99</v>
      </c>
    </row>
  </sheetData>
  <sheetProtection/>
  <mergeCells count="4">
    <mergeCell ref="M13:N13"/>
    <mergeCell ref="M17:N17"/>
    <mergeCell ref="A1:J1"/>
    <mergeCell ref="A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M13" sqref="M13:N18"/>
    </sheetView>
  </sheetViews>
  <sheetFormatPr defaultColWidth="84.00390625" defaultRowHeight="15"/>
  <cols>
    <col min="1" max="1" width="25.140625" style="0" bestFit="1" customWidth="1"/>
    <col min="2" max="2" width="3.00390625" style="0" bestFit="1" customWidth="1"/>
    <col min="3" max="3" width="11.28125" style="0" bestFit="1" customWidth="1"/>
    <col min="4" max="7" width="10.421875" style="0" bestFit="1" customWidth="1"/>
    <col min="8" max="8" width="13.00390625" style="0" bestFit="1" customWidth="1"/>
    <col min="9" max="9" width="15.7109375" style="0" bestFit="1" customWidth="1"/>
    <col min="10" max="10" width="10.57421875" style="0" bestFit="1" customWidth="1"/>
    <col min="11" max="11" width="11.28125" style="0" bestFit="1" customWidth="1"/>
    <col min="12" max="12" width="2.8515625" style="0" customWidth="1"/>
    <col min="13" max="13" width="8.57421875" style="0" bestFit="1" customWidth="1"/>
    <col min="14" max="14" width="42.00390625" style="0" bestFit="1" customWidth="1"/>
  </cols>
  <sheetData>
    <row r="1" spans="1:10" ht="27.75" thickBot="1">
      <c r="A1" s="111" t="s">
        <v>22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1" ht="18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</row>
    <row r="3" spans="1:11" ht="21" thickTop="1">
      <c r="A3" s="55" t="s">
        <v>23</v>
      </c>
      <c r="B3" s="6" t="s">
        <v>13</v>
      </c>
      <c r="C3" s="7">
        <v>2266</v>
      </c>
      <c r="D3" s="8">
        <v>184</v>
      </c>
      <c r="E3" s="9">
        <v>180</v>
      </c>
      <c r="F3" s="9">
        <v>201</v>
      </c>
      <c r="G3" s="9">
        <v>150</v>
      </c>
      <c r="H3" s="10">
        <f>I3/(12+(COUNTIF(D3:G3,"&gt;0")))</f>
        <v>186.3125</v>
      </c>
      <c r="I3" s="56">
        <f>SUM(C3:G3)</f>
        <v>2981</v>
      </c>
      <c r="J3" s="57">
        <f>I3-$I$32</f>
        <v>2981</v>
      </c>
      <c r="K3" s="58">
        <f>I3-$I$3</f>
        <v>0</v>
      </c>
    </row>
    <row r="4" spans="1:11" ht="20.25">
      <c r="A4" s="5" t="s">
        <v>24</v>
      </c>
      <c r="B4" s="6" t="s">
        <v>13</v>
      </c>
      <c r="C4" s="14">
        <v>2069</v>
      </c>
      <c r="D4" s="15">
        <v>184</v>
      </c>
      <c r="E4" s="16">
        <v>216</v>
      </c>
      <c r="F4" s="16">
        <v>169</v>
      </c>
      <c r="G4" s="16">
        <v>190</v>
      </c>
      <c r="H4" s="17">
        <f>I4/(12+(COUNTIF(D4:G4,"&gt;0")))</f>
        <v>176.75</v>
      </c>
      <c r="I4" s="18">
        <f>SUM(C4:G4)</f>
        <v>2828</v>
      </c>
      <c r="J4" s="36">
        <f>I4-$I$32</f>
        <v>2828</v>
      </c>
      <c r="K4" s="13">
        <f>I4-$I$3</f>
        <v>-153</v>
      </c>
    </row>
    <row r="5" spans="1:11" ht="20.25">
      <c r="A5" s="5" t="s">
        <v>25</v>
      </c>
      <c r="B5" s="6" t="s">
        <v>13</v>
      </c>
      <c r="C5" s="20">
        <v>2009</v>
      </c>
      <c r="D5" s="21">
        <v>165</v>
      </c>
      <c r="E5" s="22">
        <v>157</v>
      </c>
      <c r="F5" s="22">
        <v>188</v>
      </c>
      <c r="G5" s="22">
        <v>184</v>
      </c>
      <c r="H5" s="23">
        <f>I5/(12+(COUNTIF(D5:G5,"&gt;0")))</f>
        <v>168.9375</v>
      </c>
      <c r="I5" s="24">
        <f>SUM(C5:G5)</f>
        <v>2703</v>
      </c>
      <c r="J5" s="36">
        <f>I5-$I$32</f>
        <v>2703</v>
      </c>
      <c r="K5" s="13">
        <f>I5-$I$3</f>
        <v>-278</v>
      </c>
    </row>
    <row r="6" spans="1:11" ht="21" thickBot="1">
      <c r="A6" s="25" t="s">
        <v>26</v>
      </c>
      <c r="B6" s="26" t="s">
        <v>13</v>
      </c>
      <c r="C6" s="27">
        <v>2009</v>
      </c>
      <c r="D6" s="28">
        <v>190</v>
      </c>
      <c r="E6" s="29">
        <v>144</v>
      </c>
      <c r="F6" s="29">
        <v>150</v>
      </c>
      <c r="G6" s="29">
        <v>145</v>
      </c>
      <c r="H6" s="30">
        <f>I6/(12+(COUNTIF(D6:G6,"&gt;0")))</f>
        <v>164.875</v>
      </c>
      <c r="I6" s="31">
        <f>SUM(C6:G6)</f>
        <v>2638</v>
      </c>
      <c r="J6" s="40">
        <f>I6-$I$32</f>
        <v>2638</v>
      </c>
      <c r="K6" s="33">
        <f>I6-$I$3</f>
        <v>-343</v>
      </c>
    </row>
    <row r="7" spans="1:11" ht="18">
      <c r="A7" s="5" t="s">
        <v>27</v>
      </c>
      <c r="B7" s="6" t="s">
        <v>13</v>
      </c>
      <c r="C7" s="34">
        <v>1771</v>
      </c>
      <c r="D7" s="35">
        <v>178</v>
      </c>
      <c r="E7" s="9">
        <v>126</v>
      </c>
      <c r="F7" s="9">
        <v>132</v>
      </c>
      <c r="G7" s="9">
        <v>169</v>
      </c>
      <c r="H7" s="10">
        <f>I7/(12+(COUNTIF(D7:G7,"&gt;0")))</f>
        <v>148.5</v>
      </c>
      <c r="I7" s="11">
        <f>SUM(C7:G7)</f>
        <v>2376</v>
      </c>
      <c r="J7" s="36">
        <f>I7-$I$32</f>
        <v>2376</v>
      </c>
      <c r="K7" s="36">
        <f>I7-$I$3</f>
        <v>-605</v>
      </c>
    </row>
    <row r="8" spans="1:11" ht="18.75" thickBot="1">
      <c r="A8" s="37" t="s">
        <v>28</v>
      </c>
      <c r="B8" s="38" t="s">
        <v>13</v>
      </c>
      <c r="C8" s="27">
        <v>1703</v>
      </c>
      <c r="D8" s="39" t="s">
        <v>29</v>
      </c>
      <c r="E8" s="29" t="s">
        <v>29</v>
      </c>
      <c r="F8" s="29" t="s">
        <v>29</v>
      </c>
      <c r="G8" s="29" t="s">
        <v>29</v>
      </c>
      <c r="H8" s="30" t="s">
        <v>29</v>
      </c>
      <c r="I8" s="31" t="s">
        <v>29</v>
      </c>
      <c r="J8" s="40" t="s">
        <v>29</v>
      </c>
      <c r="K8" s="40" t="s">
        <v>29</v>
      </c>
    </row>
    <row r="9" ht="6" customHeight="1" thickBot="1"/>
    <row r="10" spans="1:9" ht="18.75" thickBot="1">
      <c r="A10" s="59" t="s">
        <v>30</v>
      </c>
      <c r="B10" s="60" t="s">
        <v>20</v>
      </c>
      <c r="C10" s="61">
        <v>1945</v>
      </c>
      <c r="D10" s="62">
        <v>181</v>
      </c>
      <c r="E10" s="63">
        <v>145</v>
      </c>
      <c r="F10" s="63">
        <v>159</v>
      </c>
      <c r="G10" s="63">
        <v>162</v>
      </c>
      <c r="H10" s="64">
        <f>I10/(12+COUNTIF(D10:G10,"&gt;0"))</f>
        <v>162</v>
      </c>
      <c r="I10" s="101">
        <f>C10+SUM(D10:G10)</f>
        <v>2592</v>
      </c>
    </row>
    <row r="11" ht="8.25" customHeight="1"/>
    <row r="12" ht="8.25" customHeight="1" thickBot="1"/>
    <row r="13" spans="1:14" ht="27.75" thickBot="1">
      <c r="A13" s="111" t="s">
        <v>45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M13" s="114" t="s">
        <v>47</v>
      </c>
      <c r="N13" s="115"/>
    </row>
    <row r="14" spans="1:14" ht="26.25" thickBot="1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3" t="s">
        <v>9</v>
      </c>
      <c r="J14" s="3" t="s">
        <v>10</v>
      </c>
      <c r="K14" s="3" t="s">
        <v>11</v>
      </c>
      <c r="M14" s="88" t="s">
        <v>41</v>
      </c>
      <c r="N14" s="89" t="s">
        <v>23</v>
      </c>
    </row>
    <row r="15" spans="1:14" ht="23.25" thickTop="1">
      <c r="A15" s="55" t="s">
        <v>23</v>
      </c>
      <c r="B15" s="6" t="s">
        <v>13</v>
      </c>
      <c r="C15" s="7">
        <v>2981</v>
      </c>
      <c r="D15" s="8">
        <v>161</v>
      </c>
      <c r="E15" s="9">
        <v>186</v>
      </c>
      <c r="F15" s="9">
        <v>153</v>
      </c>
      <c r="G15" s="9">
        <v>128</v>
      </c>
      <c r="H15" s="94">
        <f>I15/(16+(COUNTIF(D15:G15,"&gt;0")))</f>
        <v>180.45</v>
      </c>
      <c r="I15" s="56">
        <f>SUM(C15:G15)</f>
        <v>3609</v>
      </c>
      <c r="J15" s="57">
        <f>I15-$I$17</f>
        <v>230</v>
      </c>
      <c r="K15" s="58">
        <f>I15-$I$15</f>
        <v>0</v>
      </c>
      <c r="M15" s="90" t="s">
        <v>42</v>
      </c>
      <c r="N15" s="104" t="s">
        <v>24</v>
      </c>
    </row>
    <row r="16" spans="1:14" ht="21" thickBot="1">
      <c r="A16" s="5" t="s">
        <v>24</v>
      </c>
      <c r="B16" s="6" t="s">
        <v>13</v>
      </c>
      <c r="C16" s="14">
        <v>2828</v>
      </c>
      <c r="D16" s="15">
        <v>143</v>
      </c>
      <c r="E16" s="16">
        <v>158</v>
      </c>
      <c r="F16" s="16">
        <v>161</v>
      </c>
      <c r="G16" s="16">
        <v>205</v>
      </c>
      <c r="H16" s="95">
        <f>I16/(16+(COUNTIF(D16:G16,"&gt;0")))</f>
        <v>174.75</v>
      </c>
      <c r="I16" s="18">
        <f>SUM(C16:G16)</f>
        <v>3495</v>
      </c>
      <c r="J16" s="36">
        <f>I16-$I$17</f>
        <v>116</v>
      </c>
      <c r="K16" s="13">
        <f>I16-$I$15</f>
        <v>-114</v>
      </c>
      <c r="M16" s="92" t="s">
        <v>43</v>
      </c>
      <c r="N16" s="105" t="s">
        <v>25</v>
      </c>
    </row>
    <row r="17" spans="1:14" ht="26.25" thickBot="1">
      <c r="A17" s="37" t="s">
        <v>25</v>
      </c>
      <c r="B17" s="38" t="s">
        <v>13</v>
      </c>
      <c r="C17" s="27">
        <v>2703</v>
      </c>
      <c r="D17" s="28">
        <v>149</v>
      </c>
      <c r="E17" s="29">
        <v>173</v>
      </c>
      <c r="F17" s="29">
        <v>177</v>
      </c>
      <c r="G17" s="29">
        <v>177</v>
      </c>
      <c r="H17" s="96">
        <f>I17/(16+(COUNTIF(D17:G17,"&gt;0")))</f>
        <v>168.95</v>
      </c>
      <c r="I17" s="31">
        <f>SUM(C17:G17)</f>
        <v>3379</v>
      </c>
      <c r="J17" s="40">
        <f>I17-$I$17</f>
        <v>0</v>
      </c>
      <c r="K17" s="33">
        <f>I17-$I$15</f>
        <v>-230</v>
      </c>
      <c r="M17" s="114" t="s">
        <v>48</v>
      </c>
      <c r="N17" s="115"/>
    </row>
    <row r="18" spans="1:14" ht="26.25" thickBot="1">
      <c r="A18" s="25" t="s">
        <v>26</v>
      </c>
      <c r="B18" s="26" t="s">
        <v>13</v>
      </c>
      <c r="C18" s="83">
        <v>2638</v>
      </c>
      <c r="D18" s="51">
        <v>164</v>
      </c>
      <c r="E18" s="52">
        <v>109</v>
      </c>
      <c r="F18" s="52">
        <v>185</v>
      </c>
      <c r="G18" s="52">
        <v>146</v>
      </c>
      <c r="H18" s="97">
        <f>I18/(16+(COUNTIF(D18:G18,"&gt;0")))</f>
        <v>162.1</v>
      </c>
      <c r="I18" s="54">
        <f>SUM(C18:G18)</f>
        <v>3242</v>
      </c>
      <c r="J18" s="40">
        <f>I18-$I$17</f>
        <v>-137</v>
      </c>
      <c r="K18" s="33">
        <f>I18-$I$15</f>
        <v>-367</v>
      </c>
      <c r="M18" s="102" t="s">
        <v>41</v>
      </c>
      <c r="N18" s="103" t="s">
        <v>30</v>
      </c>
    </row>
    <row r="19" spans="1:7" ht="8.25" customHeight="1" thickBot="1">
      <c r="A19" s="98"/>
      <c r="B19" s="99"/>
      <c r="C19" s="99"/>
      <c r="D19" s="99"/>
      <c r="E19" s="99"/>
      <c r="F19" s="99"/>
      <c r="G19" s="99"/>
    </row>
    <row r="20" spans="1:9" ht="18.75" thickBot="1">
      <c r="A20" s="59" t="s">
        <v>30</v>
      </c>
      <c r="B20" s="60" t="s">
        <v>20</v>
      </c>
      <c r="C20" s="61">
        <v>2592</v>
      </c>
      <c r="D20" s="62">
        <v>145</v>
      </c>
      <c r="E20" s="63">
        <v>134</v>
      </c>
      <c r="F20" s="63">
        <v>143</v>
      </c>
      <c r="G20" s="63">
        <v>180</v>
      </c>
      <c r="H20" s="100">
        <f>I20/(16+COUNTIF(D20:G20,"&gt;0"))</f>
        <v>159.7</v>
      </c>
      <c r="I20" s="65">
        <f>SUM(C20:G20)</f>
        <v>3194</v>
      </c>
    </row>
  </sheetData>
  <sheetProtection/>
  <mergeCells count="4">
    <mergeCell ref="A1:J1"/>
    <mergeCell ref="A13:K13"/>
    <mergeCell ref="M13:N13"/>
    <mergeCell ref="M17:N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00390625" style="0" customWidth="1"/>
    <col min="2" max="2" width="8.57421875" style="0" bestFit="1" customWidth="1"/>
    <col min="3" max="3" width="58.140625" style="0" customWidth="1"/>
    <col min="4" max="4" width="1.8515625" style="0" customWidth="1"/>
    <col min="5" max="5" width="10.8515625" style="0" bestFit="1" customWidth="1"/>
    <col min="6" max="6" width="58.140625" style="0" customWidth="1"/>
  </cols>
  <sheetData>
    <row r="1" ht="7.5" customHeight="1" thickBot="1"/>
    <row r="2" spans="2:6" ht="32.25" thickBot="1">
      <c r="B2" s="119" t="s">
        <v>50</v>
      </c>
      <c r="C2" s="120"/>
      <c r="E2" s="119" t="s">
        <v>53</v>
      </c>
      <c r="F2" s="120"/>
    </row>
    <row r="3" spans="2:6" ht="26.25" thickBot="1">
      <c r="B3" s="114" t="s">
        <v>47</v>
      </c>
      <c r="C3" s="115"/>
      <c r="E3" s="114" t="s">
        <v>47</v>
      </c>
      <c r="F3" s="115"/>
    </row>
    <row r="4" spans="2:6" ht="25.5">
      <c r="B4" s="88" t="s">
        <v>41</v>
      </c>
      <c r="C4" s="89" t="s">
        <v>32</v>
      </c>
      <c r="E4" s="88" t="s">
        <v>41</v>
      </c>
      <c r="F4" s="89" t="s">
        <v>23</v>
      </c>
    </row>
    <row r="5" spans="2:6" ht="22.5">
      <c r="B5" s="90" t="s">
        <v>42</v>
      </c>
      <c r="C5" s="104" t="s">
        <v>33</v>
      </c>
      <c r="E5" s="90" t="s">
        <v>42</v>
      </c>
      <c r="F5" s="104" t="s">
        <v>24</v>
      </c>
    </row>
    <row r="6" spans="2:6" ht="18.75" thickBot="1">
      <c r="B6" s="92" t="s">
        <v>43</v>
      </c>
      <c r="C6" s="105" t="s">
        <v>34</v>
      </c>
      <c r="E6" s="92" t="s">
        <v>43</v>
      </c>
      <c r="F6" s="105" t="s">
        <v>25</v>
      </c>
    </row>
    <row r="7" ht="3.75" customHeight="1" thickBot="1"/>
    <row r="8" spans="2:6" ht="32.25" thickBot="1">
      <c r="B8" s="119" t="s">
        <v>54</v>
      </c>
      <c r="C8" s="120"/>
      <c r="E8" s="114" t="s">
        <v>48</v>
      </c>
      <c r="F8" s="115"/>
    </row>
    <row r="9" spans="2:6" ht="26.25" thickBot="1">
      <c r="B9" s="114" t="s">
        <v>47</v>
      </c>
      <c r="C9" s="115"/>
      <c r="E9" s="102" t="s">
        <v>41</v>
      </c>
      <c r="F9" s="103" t="s">
        <v>30</v>
      </c>
    </row>
    <row r="10" spans="2:3" ht="25.5">
      <c r="B10" s="88" t="s">
        <v>41</v>
      </c>
      <c r="C10" s="89" t="s">
        <v>12</v>
      </c>
    </row>
    <row r="11" spans="2:3" ht="31.5" customHeight="1">
      <c r="B11" s="90" t="s">
        <v>42</v>
      </c>
      <c r="C11" s="104" t="s">
        <v>14</v>
      </c>
    </row>
    <row r="12" spans="2:3" ht="18.75" thickBot="1">
      <c r="B12" s="92" t="s">
        <v>43</v>
      </c>
      <c r="C12" s="105" t="s">
        <v>15</v>
      </c>
    </row>
    <row r="13" ht="3.75" customHeight="1" thickBot="1"/>
    <row r="14" spans="2:7" ht="32.25" thickBot="1">
      <c r="B14" s="114" t="s">
        <v>48</v>
      </c>
      <c r="C14" s="115"/>
      <c r="E14" s="119" t="s">
        <v>49</v>
      </c>
      <c r="F14" s="121"/>
      <c r="G14" s="120"/>
    </row>
    <row r="15" spans="2:7" ht="25.5">
      <c r="B15" s="88" t="s">
        <v>41</v>
      </c>
      <c r="C15" s="89" t="s">
        <v>19</v>
      </c>
      <c r="E15" s="88" t="s">
        <v>51</v>
      </c>
      <c r="F15" s="89" t="s">
        <v>26</v>
      </c>
      <c r="G15" s="89">
        <v>242</v>
      </c>
    </row>
    <row r="16" spans="2:7" ht="26.25" thickBot="1">
      <c r="B16" s="92" t="s">
        <v>42</v>
      </c>
      <c r="C16" s="109" t="s">
        <v>21</v>
      </c>
      <c r="E16" s="92" t="s">
        <v>52</v>
      </c>
      <c r="F16" s="110" t="s">
        <v>21</v>
      </c>
      <c r="G16" s="110">
        <v>200</v>
      </c>
    </row>
  </sheetData>
  <sheetProtection/>
  <mergeCells count="9">
    <mergeCell ref="E2:F2"/>
    <mergeCell ref="E3:F3"/>
    <mergeCell ref="E8:F8"/>
    <mergeCell ref="E14:G14"/>
    <mergeCell ref="B3:C3"/>
    <mergeCell ref="B2:C2"/>
    <mergeCell ref="B9:C9"/>
    <mergeCell ref="B14:C14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Sony</cp:lastModifiedBy>
  <cp:lastPrinted>2012-09-09T12:03:20Z</cp:lastPrinted>
  <dcterms:created xsi:type="dcterms:W3CDTF">2012-09-09T08:39:36Z</dcterms:created>
  <dcterms:modified xsi:type="dcterms:W3CDTF">2012-09-10T20:42:00Z</dcterms:modified>
  <cp:category/>
  <cp:version/>
  <cp:contentType/>
  <cp:contentStatus/>
</cp:coreProperties>
</file>